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andre\Desktop\2021-06-21\"/>
    </mc:Choice>
  </mc:AlternateContent>
  <xr:revisionPtr revIDLastSave="0" documentId="13_ncr:1_{DE9A2E2B-A73D-4EF9-AC95-FAA9205B1431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Resultat" sheetId="1" r:id="rId1"/>
    <sheet name="Drift" sheetId="19" r:id="rId2"/>
  </sheets>
  <externalReferences>
    <externalReference r:id="rId3"/>
  </externalReferences>
  <definedNames>
    <definedName name="__123Graph_ADIAGRAM11" hidden="1">'[1]KDN-TOT'!$D$33:$D$38</definedName>
    <definedName name="__123Graph_BDIAGRAM11" hidden="1">'[1]KDN-TOT'!$E$33:$E$38</definedName>
    <definedName name="_Order1" hidden="1">255</definedName>
    <definedName name="BALANS">#REF!</definedName>
    <definedName name="BALANS_4">#REF!</definedName>
    <definedName name="BALANS_5">#REF!</definedName>
    <definedName name="BALANS_6">#REF!</definedName>
    <definedName name="BALANS_7">#REF!</definedName>
    <definedName name="BALANS_8">#REF!</definedName>
    <definedName name="DRIFT">#REF!</definedName>
    <definedName name="DRIFT_7">#REF!</definedName>
    <definedName name="Excel_BuiltIn_Print_Titles">(#REF!,#REF!)</definedName>
    <definedName name="EXTERNT">#REF!</definedName>
    <definedName name="EXTERNT_7">#REF!</definedName>
    <definedName name="fddf">#REF!</definedName>
    <definedName name="FINANS">#REF!</definedName>
    <definedName name="FINANS_4">#REF!</definedName>
    <definedName name="FINANS_5">#REF!</definedName>
    <definedName name="FINANS_6">#REF!</definedName>
    <definedName name="FINANS_7">#REF!</definedName>
    <definedName name="FINANS_8">#REF!</definedName>
    <definedName name="Finansi">#REF!</definedName>
    <definedName name="Finansi_7">#REF!</definedName>
    <definedName name="FINANSIERING">#REF!</definedName>
    <definedName name="FINANSIERING_4">#REF!</definedName>
    <definedName name="FINANSIERING_5">#REF!</definedName>
    <definedName name="FINANSIERING_6">#REF!</definedName>
    <definedName name="FINANSIERING_7">#REF!</definedName>
    <definedName name="FINANSIERING_9">#REF!</definedName>
    <definedName name="FRI">#REF!</definedName>
    <definedName name="FRI_7">#REF!</definedName>
    <definedName name="IFO">#REF!</definedName>
    <definedName name="IFO_2">#REF!</definedName>
    <definedName name="IFO_3">#REF!</definedName>
    <definedName name="IFO_4">#REF!</definedName>
    <definedName name="IFO_5">#REF!</definedName>
    <definedName name="IFO_6">#REF!</definedName>
    <definedName name="IFO_7">#REF!</definedName>
    <definedName name="IFO_8">#REF!</definedName>
    <definedName name="KUL">#REF!</definedName>
    <definedName name="KUL_7">#REF!</definedName>
    <definedName name="MARS">#REF!</definedName>
    <definedName name="MARS_2">#REF!</definedName>
    <definedName name="MARS_3">#REF!</definedName>
    <definedName name="MARS_4">#REF!</definedName>
    <definedName name="MARS_5">#REF!</definedName>
    <definedName name="MARS_6">#REF!</definedName>
    <definedName name="MARS_7">#REF!</definedName>
    <definedName name="MARS_8">#REF!</definedName>
    <definedName name="RESULTAT">Resultat!$B$1:$E$25</definedName>
    <definedName name="SAMMANDRAG">#REF!</definedName>
    <definedName name="SAMMANDRAG_7">#REF!</definedName>
    <definedName name="SKATTEINT">#REF!</definedName>
    <definedName name="SKATTEINT_7">#REF!</definedName>
    <definedName name="TABLE_2">#REF!</definedName>
    <definedName name="TABLE_2_2">#REF!</definedName>
    <definedName name="TABLE_2_3">#REF!</definedName>
    <definedName name="TABLE_3">#REF!</definedName>
    <definedName name="_xlnm.Print_Area" localSheetId="1">Drift!$B$1:$F$40</definedName>
    <definedName name="_xlnm.Print_Area" localSheetId="0">Resultat!$A$1:$K$40</definedName>
    <definedName name="_xlnm.Print_Area">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9" i="1"/>
  <c r="F9" i="1"/>
  <c r="G8" i="1"/>
  <c r="F8" i="1"/>
  <c r="G13" i="1"/>
  <c r="F13" i="1"/>
  <c r="G25" i="1"/>
  <c r="F25" i="1"/>
  <c r="F38" i="1" s="1"/>
  <c r="G38" i="1"/>
  <c r="E38" i="1"/>
  <c r="E21" i="1"/>
  <c r="E13" i="1"/>
  <c r="E9" i="1"/>
  <c r="E8" i="1"/>
  <c r="E38" i="19"/>
  <c r="E32" i="19"/>
  <c r="F34" i="19"/>
  <c r="F32" i="19"/>
  <c r="F28" i="19"/>
</calcChain>
</file>

<file path=xl/sharedStrings.xml><?xml version="1.0" encoding="utf-8"?>
<sst xmlns="http://schemas.openxmlformats.org/spreadsheetml/2006/main" count="68" uniqueCount="64">
  <si>
    <t xml:space="preserve">Mnkr </t>
  </si>
  <si>
    <t>Verksamhetens intäkter</t>
  </si>
  <si>
    <t>Verksamhetens kostnader</t>
  </si>
  <si>
    <t>Nettokostnader</t>
  </si>
  <si>
    <t>Avskrivningar</t>
  </si>
  <si>
    <t>VERKSAMHETENS NETTOKOSTNADER</t>
  </si>
  <si>
    <t>Skatteintäkter</t>
  </si>
  <si>
    <t>Generella statsbidrag och utjämning</t>
  </si>
  <si>
    <t>ÅRETS RESULTAT</t>
  </si>
  <si>
    <t>Finansnetto</t>
  </si>
  <si>
    <t>Summa</t>
  </si>
  <si>
    <t>Finansiering</t>
  </si>
  <si>
    <t>Bokslut</t>
  </si>
  <si>
    <t>Budget</t>
  </si>
  <si>
    <t>Plan</t>
  </si>
  <si>
    <t>Lokalförsörjningsnämnden</t>
  </si>
  <si>
    <t>Tkr</t>
  </si>
  <si>
    <t>Nämnd</t>
  </si>
  <si>
    <t>Kommunfullmäktige</t>
  </si>
  <si>
    <t>Kommunstyrelsen</t>
  </si>
  <si>
    <t>Valnämnden</t>
  </si>
  <si>
    <t>Servicenämnden</t>
  </si>
  <si>
    <t>Kulturnämnden</t>
  </si>
  <si>
    <t>Uppräkning</t>
  </si>
  <si>
    <t>Nettoinvesteringar</t>
  </si>
  <si>
    <t>Ökning verksamhetens nettokostnader</t>
  </si>
  <si>
    <t>Ökning skatte- och bidragsintäkter</t>
  </si>
  <si>
    <t>Överförmyndarnämnden</t>
  </si>
  <si>
    <t xml:space="preserve"> -föreningsbidrag</t>
  </si>
  <si>
    <t xml:space="preserve"> -persontransporter</t>
  </si>
  <si>
    <t xml:space="preserve"> -fritid- och folkhälsa</t>
  </si>
  <si>
    <t xml:space="preserve"> -kommungemensam verksamhet</t>
  </si>
  <si>
    <t>Fritids- och folkhälsonämnden</t>
  </si>
  <si>
    <t>Samhällsbyggnadsnämnden</t>
  </si>
  <si>
    <t>Miljö och konsumentnämnden</t>
  </si>
  <si>
    <t>Sociala omsorgsnämnden</t>
  </si>
  <si>
    <t>Arbetslivsnämnden</t>
  </si>
  <si>
    <t>Tekniska nämnden</t>
  </si>
  <si>
    <t>Stadsrevisionen</t>
  </si>
  <si>
    <t xml:space="preserve"> -väghållning skog parker mm</t>
  </si>
  <si>
    <t>Årets resultat/skatte- och bidragsintäkter, %</t>
  </si>
  <si>
    <t>Finansiellt mål 2-3%</t>
  </si>
  <si>
    <t>Realisationsvinster fastigheter och mark</t>
  </si>
  <si>
    <t>RESULTAT EFTER FINANSNETTO</t>
  </si>
  <si>
    <t>Nivå vid 80% egenfinansiering</t>
  </si>
  <si>
    <t>Förskolenämnden</t>
  </si>
  <si>
    <t>Grundskolenämnden</t>
  </si>
  <si>
    <t xml:space="preserve"> -stadsledningskansliet</t>
  </si>
  <si>
    <t>Individ-och familjeomsorgsnämnden</t>
  </si>
  <si>
    <t>Vård- och äldrenämnden</t>
  </si>
  <si>
    <t>Gymnasie-och vuxenutbildningsnämnden</t>
  </si>
  <si>
    <t xml:space="preserve">Resultat efter disponering ur RUR </t>
  </si>
  <si>
    <t>Möjlig disponering ur RUR (Tot 250 mnkr)</t>
  </si>
  <si>
    <t>RESULTATRÄKNING - Ramar 2022</t>
  </si>
  <si>
    <t>Inkl budgetmässigt uttag ur RUR</t>
  </si>
  <si>
    <t>fr.o.m 2022</t>
  </si>
  <si>
    <t>Budget 2022 - Preliminära ramar</t>
  </si>
  <si>
    <t>K-bidrag 2021</t>
  </si>
  <si>
    <t>Korr 2021</t>
  </si>
  <si>
    <t>Ram 2022</t>
  </si>
  <si>
    <t>Ökning nämnder mot K-bidrag 2021</t>
  </si>
  <si>
    <t>KF-Budget</t>
  </si>
  <si>
    <t>Därav volym målgrupper</t>
  </si>
  <si>
    <t xml:space="preserve"> -därav nämnderna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</si>
</sst>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0.000"/>
    <numFmt numFmtId="169" formatCode="0.0%"/>
  </numFmts>
  <fonts count="20" x14ac:knownFonts="1">
    <font>
      <sz val="12"/>
      <name val="Arial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2"/>
      <name val="Arial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8" fillId="0" borderId="0"/>
    <xf numFmtId="0" fontId="9" fillId="0" borderId="0"/>
    <xf numFmtId="0" fontId="5" fillId="0" borderId="0"/>
    <xf numFmtId="0" fontId="10" fillId="2" borderId="1">
      <alignment horizontal="right"/>
    </xf>
    <xf numFmtId="164" fontId="7" fillId="0" borderId="0" applyFill="0" applyBorder="0" applyAlignment="0" applyProtection="0"/>
    <xf numFmtId="42" fontId="7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2" fillId="0" borderId="0"/>
    <xf numFmtId="9" fontId="13" fillId="0" borderId="0" applyFill="0" applyBorder="0" applyAlignment="0" applyProtection="0"/>
    <xf numFmtId="0" fontId="14" fillId="0" borderId="0"/>
    <xf numFmtId="0" fontId="15" fillId="2" borderId="1">
      <alignment horizontal="right"/>
    </xf>
    <xf numFmtId="0" fontId="15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2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1" fontId="2" fillId="0" borderId="0" xfId="0" applyNumberFormat="1" applyFont="1" applyAlignment="1"/>
    <xf numFmtId="3" fontId="2" fillId="0" borderId="2" xfId="0" applyNumberFormat="1" applyFont="1" applyBorder="1" applyAlignment="1"/>
    <xf numFmtId="167" fontId="2" fillId="0" borderId="0" xfId="0" applyNumberFormat="1" applyFont="1" applyAlignment="1"/>
    <xf numFmtId="166" fontId="2" fillId="0" borderId="0" xfId="0" applyNumberFormat="1" applyFont="1" applyAlignment="1"/>
    <xf numFmtId="2" fontId="2" fillId="0" borderId="0" xfId="0" applyNumberFormat="1" applyFont="1" applyAlignment="1"/>
    <xf numFmtId="0" fontId="4" fillId="0" borderId="0" xfId="0" applyNumberFormat="1" applyFont="1" applyAlignment="1"/>
    <xf numFmtId="1" fontId="1" fillId="0" borderId="0" xfId="0" applyNumberFormat="1" applyFont="1" applyAlignment="1"/>
    <xf numFmtId="0" fontId="2" fillId="0" borderId="0" xfId="0" applyFont="1"/>
    <xf numFmtId="1" fontId="6" fillId="0" borderId="0" xfId="0" applyNumberFormat="1" applyFont="1" applyAlignment="1"/>
    <xf numFmtId="169" fontId="2" fillId="0" borderId="0" xfId="0" applyNumberFormat="1" applyFont="1" applyAlignment="1"/>
    <xf numFmtId="1" fontId="2" fillId="3" borderId="0" xfId="0" applyNumberFormat="1" applyFont="1" applyFill="1" applyAlignment="1"/>
    <xf numFmtId="3" fontId="2" fillId="3" borderId="2" xfId="0" applyNumberFormat="1" applyFont="1" applyFill="1" applyBorder="1" applyAlignment="1"/>
    <xf numFmtId="0" fontId="2" fillId="3" borderId="0" xfId="0" applyNumberFormat="1" applyFont="1" applyFill="1" applyAlignment="1"/>
    <xf numFmtId="1" fontId="2" fillId="3" borderId="0" xfId="0" applyNumberFormat="1" applyFont="1" applyFill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2" fillId="0" borderId="0" xfId="0" applyNumberFormat="1" applyFont="1"/>
    <xf numFmtId="3" fontId="6" fillId="0" borderId="0" xfId="0" applyNumberFormat="1" applyFont="1" applyAlignment="1"/>
    <xf numFmtId="3" fontId="2" fillId="0" borderId="0" xfId="0" applyNumberFormat="1" applyFont="1" applyBorder="1" applyAlignment="1"/>
    <xf numFmtId="166" fontId="3" fillId="0" borderId="0" xfId="0" applyNumberFormat="1" applyFont="1" applyAlignment="1"/>
    <xf numFmtId="166" fontId="2" fillId="0" borderId="3" xfId="0" applyNumberFormat="1" applyFont="1" applyBorder="1" applyAlignment="1"/>
    <xf numFmtId="166" fontId="2" fillId="0" borderId="3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7" fontId="2" fillId="0" borderId="3" xfId="0" applyNumberFormat="1" applyFont="1" applyBorder="1" applyAlignment="1"/>
    <xf numFmtId="168" fontId="2" fillId="0" borderId="0" xfId="0" applyNumberFormat="1" applyFont="1" applyAlignment="1"/>
    <xf numFmtId="166" fontId="4" fillId="0" borderId="0" xfId="0" applyNumberFormat="1" applyFont="1" applyAlignment="1"/>
    <xf numFmtId="166" fontId="6" fillId="0" borderId="0" xfId="0" applyNumberFormat="1" applyFont="1" applyAlignment="1"/>
    <xf numFmtId="166" fontId="4" fillId="0" borderId="0" xfId="0" applyNumberFormat="1" applyFont="1" applyAlignment="1">
      <alignment horizontal="left"/>
    </xf>
    <xf numFmtId="166" fontId="5" fillId="0" borderId="0" xfId="0" applyNumberFormat="1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right"/>
    </xf>
    <xf numFmtId="167" fontId="5" fillId="0" borderId="0" xfId="0" applyNumberFormat="1" applyFont="1" applyAlignment="1"/>
    <xf numFmtId="166" fontId="2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NumberFormat="1" applyFont="1" applyAlignment="1"/>
    <xf numFmtId="166" fontId="5" fillId="0" borderId="0" xfId="0" applyNumberFormat="1" applyFont="1" applyBorder="1" applyAlignment="1">
      <alignment horizontal="center"/>
    </xf>
    <xf numFmtId="169" fontId="5" fillId="0" borderId="0" xfId="0" applyNumberFormat="1" applyFont="1" applyAlignment="1"/>
    <xf numFmtId="3" fontId="2" fillId="3" borderId="0" xfId="0" applyNumberFormat="1" applyFont="1" applyFill="1" applyBorder="1" applyAlignment="1"/>
    <xf numFmtId="1" fontId="2" fillId="0" borderId="0" xfId="0" applyNumberFormat="1" applyFont="1" applyBorder="1" applyAlignment="1"/>
    <xf numFmtId="1" fontId="5" fillId="0" borderId="0" xfId="0" applyNumberFormat="1" applyFont="1" applyBorder="1" applyAlignment="1">
      <alignment horizontal="right"/>
    </xf>
    <xf numFmtId="1" fontId="3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3" borderId="9" xfId="0" applyNumberFormat="1" applyFont="1" applyFill="1" applyBorder="1" applyAlignment="1"/>
    <xf numFmtId="3" fontId="2" fillId="3" borderId="10" xfId="0" applyNumberFormat="1" applyFont="1" applyFill="1" applyBorder="1" applyAlignment="1"/>
    <xf numFmtId="3" fontId="2" fillId="0" borderId="9" xfId="0" applyNumberFormat="1" applyFont="1" applyBorder="1" applyAlignment="1"/>
    <xf numFmtId="3" fontId="2" fillId="0" borderId="10" xfId="0" applyNumberFormat="1" applyFont="1" applyBorder="1" applyAlignment="1"/>
    <xf numFmtId="1" fontId="2" fillId="0" borderId="9" xfId="0" applyNumberFormat="1" applyFont="1" applyBorder="1" applyAlignment="1"/>
    <xf numFmtId="3" fontId="2" fillId="0" borderId="11" xfId="0" applyNumberFormat="1" applyFont="1" applyBorder="1" applyAlignment="1"/>
    <xf numFmtId="3" fontId="5" fillId="0" borderId="11" xfId="0" applyNumberFormat="1" applyFont="1" applyBorder="1" applyAlignment="1"/>
    <xf numFmtId="167" fontId="2" fillId="0" borderId="0" xfId="0" applyNumberFormat="1" applyFont="1" applyBorder="1" applyAlignment="1"/>
    <xf numFmtId="169" fontId="2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/>
    </xf>
    <xf numFmtId="1" fontId="2" fillId="3" borderId="13" xfId="0" applyNumberFormat="1" applyFont="1" applyFill="1" applyBorder="1" applyAlignment="1"/>
    <xf numFmtId="3" fontId="2" fillId="3" borderId="9" xfId="0" applyNumberFormat="1" applyFont="1" applyFill="1" applyBorder="1" applyAlignment="1"/>
    <xf numFmtId="3" fontId="2" fillId="3" borderId="13" xfId="0" applyNumberFormat="1" applyFont="1" applyFill="1" applyBorder="1" applyAlignment="1"/>
    <xf numFmtId="1" fontId="5" fillId="3" borderId="13" xfId="0" applyNumberFormat="1" applyFont="1" applyFill="1" applyBorder="1" applyAlignment="1"/>
    <xf numFmtId="3" fontId="5" fillId="3" borderId="13" xfId="0" applyNumberFormat="1" applyFont="1" applyFill="1" applyBorder="1" applyAlignment="1"/>
    <xf numFmtId="167" fontId="2" fillId="0" borderId="0" xfId="0" applyNumberFormat="1" applyFont="1" applyBorder="1" applyAlignment="1">
      <alignment horizontal="right"/>
    </xf>
    <xf numFmtId="3" fontId="5" fillId="3" borderId="15" xfId="0" applyNumberFormat="1" applyFont="1" applyFill="1" applyBorder="1" applyAlignment="1"/>
    <xf numFmtId="3" fontId="2" fillId="3" borderId="15" xfId="0" applyNumberFormat="1" applyFont="1" applyFill="1" applyBorder="1" applyAlignment="1"/>
    <xf numFmtId="1" fontId="2" fillId="0" borderId="14" xfId="0" applyNumberFormat="1" applyFont="1" applyBorder="1" applyAlignment="1"/>
    <xf numFmtId="3" fontId="5" fillId="3" borderId="15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167" fontId="2" fillId="0" borderId="5" xfId="0" applyNumberFormat="1" applyFont="1" applyBorder="1" applyAlignment="1"/>
    <xf numFmtId="166" fontId="0" fillId="0" borderId="0" xfId="0" applyNumberFormat="1" applyFont="1" applyBorder="1"/>
    <xf numFmtId="3" fontId="0" fillId="0" borderId="0" xfId="0" applyNumberFormat="1" applyFont="1" applyBorder="1"/>
    <xf numFmtId="166" fontId="0" fillId="0" borderId="0" xfId="0" applyNumberFormat="1" applyFont="1" applyBorder="1" applyAlignment="1"/>
    <xf numFmtId="167" fontId="5" fillId="0" borderId="18" xfId="0" applyNumberFormat="1" applyFont="1" applyBorder="1" applyAlignment="1"/>
    <xf numFmtId="167" fontId="2" fillId="0" borderId="18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3" fontId="2" fillId="4" borderId="9" xfId="0" applyNumberFormat="1" applyFont="1" applyFill="1" applyBorder="1" applyAlignment="1"/>
    <xf numFmtId="3" fontId="2" fillId="4" borderId="0" xfId="0" applyNumberFormat="1" applyFont="1" applyFill="1" applyBorder="1" applyAlignment="1"/>
    <xf numFmtId="3" fontId="2" fillId="4" borderId="2" xfId="0" applyNumberFormat="1" applyFont="1" applyFill="1" applyBorder="1" applyAlignment="1"/>
    <xf numFmtId="1" fontId="2" fillId="4" borderId="9" xfId="0" applyNumberFormat="1" applyFont="1" applyFill="1" applyBorder="1" applyAlignment="1"/>
    <xf numFmtId="3" fontId="5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6" fontId="6" fillId="0" borderId="18" xfId="0" applyNumberFormat="1" applyFont="1" applyBorder="1" applyAlignment="1"/>
    <xf numFmtId="3" fontId="5" fillId="0" borderId="0" xfId="0" applyNumberFormat="1" applyFont="1" applyAlignment="1"/>
    <xf numFmtId="1" fontId="2" fillId="3" borderId="9" xfId="36" applyNumberFormat="1" applyFont="1" applyFill="1" applyBorder="1" applyAlignment="1"/>
    <xf numFmtId="1" fontId="5" fillId="0" borderId="19" xfId="0" applyNumberFormat="1" applyFont="1" applyBorder="1" applyAlignment="1">
      <alignment horizontal="right"/>
    </xf>
    <xf numFmtId="3" fontId="5" fillId="3" borderId="18" xfId="0" applyNumberFormat="1" applyFont="1" applyFill="1" applyBorder="1" applyAlignment="1">
      <alignment horizontal="right"/>
    </xf>
    <xf numFmtId="3" fontId="5" fillId="3" borderId="18" xfId="0" applyNumberFormat="1" applyFont="1" applyFill="1" applyBorder="1" applyAlignment="1"/>
    <xf numFmtId="3" fontId="2" fillId="3" borderId="18" xfId="0" applyNumberFormat="1" applyFont="1" applyFill="1" applyBorder="1" applyAlignment="1"/>
    <xf numFmtId="3" fontId="2" fillId="3" borderId="11" xfId="36" applyNumberFormat="1" applyFont="1" applyFill="1" applyBorder="1" applyAlignment="1"/>
    <xf numFmtId="3" fontId="2" fillId="0" borderId="11" xfId="36" applyNumberFormat="1" applyFont="1" applyBorder="1" applyAlignment="1"/>
    <xf numFmtId="3" fontId="2" fillId="4" borderId="11" xfId="36" applyNumberFormat="1" applyFont="1" applyFill="1" applyBorder="1" applyAlignment="1"/>
    <xf numFmtId="3" fontId="3" fillId="0" borderId="0" xfId="0" applyNumberFormat="1" applyFont="1" applyBorder="1"/>
    <xf numFmtId="3" fontId="6" fillId="0" borderId="0" xfId="0" applyNumberFormat="1" applyFont="1" applyBorder="1"/>
    <xf numFmtId="167" fontId="3" fillId="0" borderId="0" xfId="0" applyNumberFormat="1" applyFont="1" applyAlignment="1"/>
    <xf numFmtId="1" fontId="5" fillId="0" borderId="14" xfId="0" applyNumberFormat="1" applyFont="1" applyBorder="1" applyAlignment="1"/>
    <xf numFmtId="2" fontId="2" fillId="0" borderId="0" xfId="41" applyNumberFormat="1" applyFont="1"/>
    <xf numFmtId="3" fontId="17" fillId="3" borderId="10" xfId="0" applyNumberFormat="1" applyFont="1" applyFill="1" applyBorder="1" applyAlignment="1"/>
    <xf numFmtId="3" fontId="18" fillId="3" borderId="15" xfId="0" applyNumberFormat="1" applyFont="1" applyFill="1" applyBorder="1" applyAlignment="1"/>
    <xf numFmtId="3" fontId="17" fillId="3" borderId="15" xfId="0" applyNumberFormat="1" applyFont="1" applyFill="1" applyBorder="1" applyAlignment="1"/>
    <xf numFmtId="10" fontId="18" fillId="0" borderId="0" xfId="0" applyNumberFormat="1" applyFont="1" applyAlignment="1">
      <alignment horizontal="center"/>
    </xf>
    <xf numFmtId="3" fontId="17" fillId="0" borderId="12" xfId="0" applyNumberFormat="1" applyFont="1" applyBorder="1" applyAlignment="1"/>
    <xf numFmtId="167" fontId="17" fillId="0" borderId="5" xfId="0" applyNumberFormat="1" applyFont="1" applyBorder="1" applyAlignment="1">
      <alignment horizontal="right"/>
    </xf>
    <xf numFmtId="167" fontId="17" fillId="0" borderId="0" xfId="0" applyNumberFormat="1" applyFont="1" applyAlignment="1">
      <alignment horizontal="right"/>
    </xf>
    <xf numFmtId="167" fontId="17" fillId="0" borderId="5" xfId="0" applyNumberFormat="1" applyFont="1" applyBorder="1" applyAlignment="1"/>
    <xf numFmtId="167" fontId="17" fillId="0" borderId="0" xfId="0" applyNumberFormat="1" applyFont="1" applyAlignment="1"/>
    <xf numFmtId="167" fontId="17" fillId="0" borderId="6" xfId="0" applyNumberFormat="1" applyFont="1" applyBorder="1" applyAlignment="1"/>
    <xf numFmtId="167" fontId="17" fillId="0" borderId="3" xfId="0" applyNumberFormat="1" applyFont="1" applyBorder="1" applyAlignment="1"/>
    <xf numFmtId="167" fontId="18" fillId="0" borderId="5" xfId="0" applyNumberFormat="1" applyFont="1" applyBorder="1" applyAlignment="1"/>
    <xf numFmtId="167" fontId="18" fillId="0" borderId="0" xfId="0" applyNumberFormat="1" applyFont="1" applyAlignment="1"/>
    <xf numFmtId="167" fontId="18" fillId="0" borderId="16" xfId="0" applyNumberFormat="1" applyFont="1" applyBorder="1" applyAlignment="1"/>
    <xf numFmtId="167" fontId="18" fillId="0" borderId="18" xfId="0" applyNumberFormat="1" applyFont="1" applyBorder="1" applyAlignment="1"/>
    <xf numFmtId="166" fontId="19" fillId="0" borderId="0" xfId="0" applyNumberFormat="1" applyFont="1" applyAlignment="1"/>
  </cellXfs>
  <cellStyles count="42">
    <cellStyle name="Normal" xfId="0" builtinId="0"/>
    <cellStyle name="Normal 2" xfId="18" xr:uid="{00000000-0005-0000-0000-000001000000}"/>
    <cellStyle name="Normal 3" xfId="37" xr:uid="{00000000-0005-0000-0000-000002000000}"/>
    <cellStyle name="Normal 3 2" xfId="38" xr:uid="{00000000-0005-0000-0000-000003000000}"/>
    <cellStyle name="Normal 4" xfId="36" xr:uid="{00000000-0005-0000-0000-000004000000}"/>
    <cellStyle name="Odefinierad" xfId="1" xr:uid="{00000000-0005-0000-0000-000005000000}"/>
    <cellStyle name="Procent" xfId="41" builtinId="5"/>
    <cellStyle name="Procent 2" xfId="7" xr:uid="{00000000-0005-0000-0000-000006000000}"/>
    <cellStyle name="Procent 3" xfId="8" xr:uid="{00000000-0005-0000-0000-000007000000}"/>
    <cellStyle name="Procent 4" xfId="19" xr:uid="{00000000-0005-0000-0000-000008000000}"/>
    <cellStyle name="Procent 5" xfId="39" xr:uid="{00000000-0005-0000-0000-000009000000}"/>
    <cellStyle name="Rubrik" xfId="2" builtinId="15" customBuiltin="1"/>
    <cellStyle name="Rubrik 1" xfId="3" builtinId="16" customBuiltin="1"/>
    <cellStyle name="Rubrik 5" xfId="9" xr:uid="{00000000-0005-0000-0000-00000C000000}"/>
    <cellStyle name="Rubrik 6" xfId="10" xr:uid="{00000000-0005-0000-0000-00000D000000}"/>
    <cellStyle name="Rubrik 7" xfId="11" xr:uid="{00000000-0005-0000-0000-00000E000000}"/>
    <cellStyle name="Rubrik 8" xfId="20" xr:uid="{00000000-0005-0000-0000-00000F000000}"/>
    <cellStyle name="s61" xfId="4" xr:uid="{00000000-0005-0000-0000-000010000000}"/>
    <cellStyle name="s61 10" xfId="23" xr:uid="{00000000-0005-0000-0000-000011000000}"/>
    <cellStyle name="s61 2" xfId="12" xr:uid="{00000000-0005-0000-0000-000012000000}"/>
    <cellStyle name="s61 2 2" xfId="24" xr:uid="{00000000-0005-0000-0000-000013000000}"/>
    <cellStyle name="s61 2 3" xfId="25" xr:uid="{00000000-0005-0000-0000-000014000000}"/>
    <cellStyle name="s61 2 4" xfId="26" xr:uid="{00000000-0005-0000-0000-000015000000}"/>
    <cellStyle name="s61 2 5" xfId="27" xr:uid="{00000000-0005-0000-0000-000016000000}"/>
    <cellStyle name="s61 3" xfId="13" xr:uid="{00000000-0005-0000-0000-000017000000}"/>
    <cellStyle name="s61 3 2" xfId="28" xr:uid="{00000000-0005-0000-0000-000018000000}"/>
    <cellStyle name="s61 3 3" xfId="29" xr:uid="{00000000-0005-0000-0000-000019000000}"/>
    <cellStyle name="s61 3 4" xfId="30" xr:uid="{00000000-0005-0000-0000-00001A000000}"/>
    <cellStyle name="s61 3 5" xfId="31" xr:uid="{00000000-0005-0000-0000-00001B000000}"/>
    <cellStyle name="s61 4" xfId="14" xr:uid="{00000000-0005-0000-0000-00001C000000}"/>
    <cellStyle name="s61 4 2" xfId="32" xr:uid="{00000000-0005-0000-0000-00001D000000}"/>
    <cellStyle name="s61 4 3" xfId="33" xr:uid="{00000000-0005-0000-0000-00001E000000}"/>
    <cellStyle name="s61 5" xfId="15" xr:uid="{00000000-0005-0000-0000-00001F000000}"/>
    <cellStyle name="s61 5 2" xfId="34" xr:uid="{00000000-0005-0000-0000-000020000000}"/>
    <cellStyle name="s61 6" xfId="16" xr:uid="{00000000-0005-0000-0000-000021000000}"/>
    <cellStyle name="s61 7" xfId="21" xr:uid="{00000000-0005-0000-0000-000022000000}"/>
    <cellStyle name="s61 8" xfId="22" xr:uid="{00000000-0005-0000-0000-000023000000}"/>
    <cellStyle name="s61 9" xfId="35" xr:uid="{00000000-0005-0000-0000-000024000000}"/>
    <cellStyle name="s61_Drift" xfId="17" xr:uid="{00000000-0005-0000-0000-000025000000}"/>
    <cellStyle name="Tusental (0)_2010-03" xfId="5" xr:uid="{00000000-0005-0000-0000-000026000000}"/>
    <cellStyle name="Tusental 2" xfId="40" xr:uid="{00000000-0005-0000-0000-000027000000}"/>
    <cellStyle name="Valuta (0)_2010-03" xfId="6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.NOTESR5/KDN%20Tiodagarsuppf&#246;ljning%20m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N-TOT"/>
      <sheetName val="Brämhult"/>
      <sheetName val="Centrum"/>
      <sheetName val="Dalsjöfors"/>
      <sheetName val="Fristad"/>
      <sheetName val="Göta"/>
      <sheetName val="Norrby"/>
      <sheetName val="Sandhult"/>
      <sheetName val="Sjöbo"/>
      <sheetName val="Trandared"/>
      <sheetName val="Viskafors"/>
      <sheetName val="Sid 1"/>
    </sheetNames>
    <sheetDataSet>
      <sheetData sheetId="0">
        <row r="33">
          <cell r="D33">
            <v>42736.378075488879</v>
          </cell>
          <cell r="E33">
            <v>40953.5</v>
          </cell>
        </row>
        <row r="34">
          <cell r="D34">
            <v>41231.198358902882</v>
          </cell>
          <cell r="E34">
            <v>40031.599999999999</v>
          </cell>
        </row>
        <row r="35">
          <cell r="D35">
            <v>313087.18251170398</v>
          </cell>
          <cell r="E35">
            <v>307415</v>
          </cell>
        </row>
        <row r="36">
          <cell r="D36">
            <v>589111.51471277</v>
          </cell>
          <cell r="E36">
            <v>583230.9</v>
          </cell>
        </row>
        <row r="37">
          <cell r="D37">
            <v>166979.73087610683</v>
          </cell>
          <cell r="E37">
            <v>178875.8</v>
          </cell>
        </row>
        <row r="38">
          <cell r="D38">
            <v>727350.76110398246</v>
          </cell>
          <cell r="E38">
            <v>720328.9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188"/>
  <sheetViews>
    <sheetView tabSelected="1" showOutlineSymbols="0" view="pageBreakPreview" zoomScale="75" zoomScaleNormal="75" zoomScaleSheetLayoutView="75" workbookViewId="0">
      <selection activeCell="F25" sqref="F25"/>
    </sheetView>
  </sheetViews>
  <sheetFormatPr defaultColWidth="9.6640625" defaultRowHeight="15" x14ac:dyDescent="0.2"/>
  <cols>
    <col min="1" max="1" width="40.5546875" style="1" customWidth="1"/>
    <col min="2" max="2" width="9.21875" style="1" customWidth="1"/>
    <col min="3" max="4" width="7.88671875" style="1" customWidth="1"/>
    <col min="5" max="5" width="7.6640625" style="1" customWidth="1"/>
    <col min="6" max="6" width="7.5546875" style="1" customWidth="1"/>
    <col min="7" max="7" width="7.6640625" style="1" customWidth="1"/>
    <col min="8" max="8" width="1.88671875" style="1" customWidth="1"/>
    <col min="9" max="9" width="13.109375" style="1" customWidth="1"/>
    <col min="10" max="10" width="7.77734375" style="1" customWidth="1"/>
    <col min="11" max="11" width="11.33203125" style="1" customWidth="1"/>
    <col min="12" max="16384" width="9.6640625" style="1"/>
  </cols>
  <sheetData>
    <row r="1" spans="1:242" x14ac:dyDescent="0.2">
      <c r="A1" s="28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242" s="6" customFormat="1" x14ac:dyDescent="0.2"/>
    <row r="3" spans="1:242" ht="15.75" thickBot="1" x14ac:dyDescent="0.25">
      <c r="A3" s="21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242" x14ac:dyDescent="0.2">
      <c r="A4" s="22"/>
      <c r="B4" s="23" t="s">
        <v>12</v>
      </c>
      <c r="C4" s="23" t="s">
        <v>12</v>
      </c>
      <c r="D4" s="23" t="s">
        <v>13</v>
      </c>
      <c r="E4" s="34" t="s">
        <v>13</v>
      </c>
      <c r="F4" s="23" t="s">
        <v>14</v>
      </c>
      <c r="G4" s="23" t="s">
        <v>14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pans="1:242" x14ac:dyDescent="0.2">
      <c r="A5" s="6"/>
      <c r="B5" s="24">
        <v>2019</v>
      </c>
      <c r="C5" s="24">
        <v>2020</v>
      </c>
      <c r="D5" s="76">
        <v>2021</v>
      </c>
      <c r="E5" s="35">
        <v>2022</v>
      </c>
      <c r="F5" s="24">
        <v>2023</v>
      </c>
      <c r="G5" s="24">
        <v>2024</v>
      </c>
      <c r="H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242" ht="5.0999999999999996" customHeight="1" x14ac:dyDescent="0.2">
      <c r="A6" s="22"/>
      <c r="B6" s="17"/>
      <c r="C6" s="17"/>
      <c r="D6" s="17"/>
      <c r="E6" s="36"/>
      <c r="F6" s="17"/>
      <c r="G6" s="17"/>
      <c r="H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ht="17.25" customHeight="1" x14ac:dyDescent="0.25">
      <c r="A7" s="6" t="s">
        <v>1</v>
      </c>
      <c r="B7" s="64">
        <v>1760.331079</v>
      </c>
      <c r="C7" s="73">
        <v>1795.5910003900001</v>
      </c>
      <c r="D7" s="64">
        <v>1953.6473500000002</v>
      </c>
      <c r="E7" s="104">
        <v>2012.2567705000004</v>
      </c>
      <c r="F7" s="105">
        <v>2072.6244736150006</v>
      </c>
      <c r="G7" s="105">
        <v>2134.8032078234505</v>
      </c>
      <c r="H7" s="6"/>
      <c r="I7" s="37"/>
      <c r="J7" s="37"/>
      <c r="K7" s="3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</row>
    <row r="8" spans="1:242" x14ac:dyDescent="0.2">
      <c r="A8" s="6" t="s">
        <v>2</v>
      </c>
      <c r="B8" s="75">
        <v>-7926.0486069999997</v>
      </c>
      <c r="C8" s="73">
        <v>-8122.0040120000003</v>
      </c>
      <c r="D8" s="75">
        <v>-8479.9840759966737</v>
      </c>
      <c r="E8" s="106">
        <f>-8851.63947523476-22.4</f>
        <v>-8874.0394752347602</v>
      </c>
      <c r="F8" s="107">
        <f>-9076.1523632634-22.4</f>
        <v>-9098.5523632633995</v>
      </c>
      <c r="G8" s="107">
        <f>-9306.41576682341-22.4</f>
        <v>-9328.8157668234089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pans="1:242" x14ac:dyDescent="0.2">
      <c r="A9" s="6" t="s">
        <v>3</v>
      </c>
      <c r="B9" s="25">
        <v>-6165.7175279999992</v>
      </c>
      <c r="C9" s="25">
        <v>-6326.4130116100005</v>
      </c>
      <c r="D9" s="25">
        <v>-6526.3367259966735</v>
      </c>
      <c r="E9" s="108">
        <f>-6839.38270473476-22.4</f>
        <v>-6861.78270473476</v>
      </c>
      <c r="F9" s="109">
        <f>-7003.5278896484-22.4</f>
        <v>-7025.9278896483993</v>
      </c>
      <c r="G9" s="109">
        <f>-7171.61255899996-22.4</f>
        <v>-7194.0125589999598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x14ac:dyDescent="0.2">
      <c r="A10" s="6"/>
      <c r="B10" s="5"/>
      <c r="C10" s="5"/>
      <c r="D10" s="56"/>
      <c r="E10" s="70"/>
      <c r="F10" s="5"/>
      <c r="G10" s="5"/>
      <c r="H10" s="2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ht="15.75" x14ac:dyDescent="0.25">
      <c r="A11" s="6" t="s">
        <v>4</v>
      </c>
      <c r="B11" s="5">
        <v>-267.10000000000002</v>
      </c>
      <c r="C11" s="5">
        <v>-295.821888</v>
      </c>
      <c r="D11" s="56">
        <v>-315</v>
      </c>
      <c r="E11" s="70">
        <v>-310</v>
      </c>
      <c r="F11" s="5">
        <v>-333.25</v>
      </c>
      <c r="G11" s="5">
        <v>-358.24374999999998</v>
      </c>
      <c r="H11" s="6"/>
      <c r="J11" s="30"/>
      <c r="K11" s="3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x14ac:dyDescent="0.2">
      <c r="A12" s="6"/>
      <c r="B12" s="5"/>
      <c r="C12" s="5"/>
      <c r="D12" s="56"/>
      <c r="E12" s="70"/>
      <c r="F12" s="5"/>
      <c r="G12" s="5"/>
      <c r="H12" s="6"/>
      <c r="K12" s="2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242" s="31" customFormat="1" ht="15.75" x14ac:dyDescent="0.25">
      <c r="A13" s="28" t="s">
        <v>5</v>
      </c>
      <c r="B13" s="33">
        <v>-6432.8175279999996</v>
      </c>
      <c r="C13" s="33">
        <v>-6622.2348996100009</v>
      </c>
      <c r="D13" s="33">
        <v>-6841.3367259966735</v>
      </c>
      <c r="E13" s="110">
        <f>-7149.38270473476-22.4</f>
        <v>-7171.78270473476</v>
      </c>
      <c r="F13" s="111">
        <f>-7336.7778896484-22.4</f>
        <v>-7359.1778896483993</v>
      </c>
      <c r="G13" s="111">
        <f>-7529.85630899996-22.4</f>
        <v>-7552.2563089999594</v>
      </c>
      <c r="H13" s="30"/>
      <c r="I13" s="37"/>
      <c r="J13" s="38"/>
      <c r="K13" s="3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</row>
    <row r="14" spans="1:242" ht="15.75" x14ac:dyDescent="0.25">
      <c r="A14" s="6"/>
      <c r="B14" s="5"/>
      <c r="C14" s="5"/>
      <c r="D14" s="56"/>
      <c r="E14" s="70"/>
      <c r="F14" s="5"/>
      <c r="G14" s="5"/>
      <c r="H14" s="6"/>
      <c r="I14" s="40"/>
      <c r="J14" s="24"/>
      <c r="K14" s="3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</row>
    <row r="15" spans="1:242" ht="15.75" x14ac:dyDescent="0.25">
      <c r="A15" s="6" t="s">
        <v>6</v>
      </c>
      <c r="B15" s="73">
        <v>5157.6209699999999</v>
      </c>
      <c r="C15" s="73">
        <v>5217.1511389999996</v>
      </c>
      <c r="D15" s="71">
        <v>5299.3864424123158</v>
      </c>
      <c r="E15" s="70">
        <v>5633.1155003765061</v>
      </c>
      <c r="F15" s="56">
        <v>5820.1349349890052</v>
      </c>
      <c r="G15" s="56">
        <v>5998.8130774931687</v>
      </c>
      <c r="H15" s="6"/>
      <c r="I15" s="37"/>
      <c r="J15" s="3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pans="1:242" x14ac:dyDescent="0.2">
      <c r="A16" s="6"/>
      <c r="B16" s="73"/>
      <c r="C16" s="73"/>
      <c r="D16" s="72"/>
      <c r="E16" s="70"/>
      <c r="F16" s="56"/>
      <c r="G16" s="5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1:242" x14ac:dyDescent="0.2">
      <c r="A17" s="6" t="s">
        <v>7</v>
      </c>
      <c r="B17" s="73">
        <v>1294.5951340000001</v>
      </c>
      <c r="C17" s="73">
        <v>1561.448394</v>
      </c>
      <c r="D17" s="71">
        <v>1591.9269013602741</v>
      </c>
      <c r="E17" s="70">
        <v>1590.601314261427</v>
      </c>
      <c r="F17" s="56">
        <v>1545.1748055231924</v>
      </c>
      <c r="G17" s="56">
        <v>1553.6230268918737</v>
      </c>
      <c r="H17" s="5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pans="1:242" x14ac:dyDescent="0.2">
      <c r="A18" s="6"/>
      <c r="B18" s="5"/>
      <c r="C18" s="5"/>
      <c r="D18" s="73"/>
      <c r="E18" s="70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pans="1:242" x14ac:dyDescent="0.2">
      <c r="A19" s="6" t="s">
        <v>9</v>
      </c>
      <c r="B19" s="5">
        <v>55.7</v>
      </c>
      <c r="C19" s="5">
        <v>37.700000000000003</v>
      </c>
      <c r="D19" s="73">
        <v>30</v>
      </c>
      <c r="E19" s="70">
        <v>35</v>
      </c>
      <c r="F19" s="5">
        <v>35</v>
      </c>
      <c r="G19" s="5">
        <v>35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pans="1:242" ht="15.75" x14ac:dyDescent="0.25">
      <c r="A20" s="6"/>
      <c r="B20" s="5"/>
      <c r="C20" s="5"/>
      <c r="D20" s="73"/>
      <c r="E20" s="70"/>
      <c r="F20" s="33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pans="1:242" ht="15.75" x14ac:dyDescent="0.25">
      <c r="A21" s="28" t="s">
        <v>43</v>
      </c>
      <c r="B21" s="33">
        <v>75.098576000000506</v>
      </c>
      <c r="C21" s="33">
        <v>194.06463338999873</v>
      </c>
      <c r="D21" s="33">
        <v>79.976617775916338</v>
      </c>
      <c r="E21" s="110">
        <f>109.33410990317-22.4</f>
        <v>86.934109903169997</v>
      </c>
      <c r="F21" s="111">
        <v>41.1</v>
      </c>
      <c r="G21" s="111">
        <v>35.200000000000003</v>
      </c>
      <c r="H21" s="6"/>
      <c r="I21" s="37"/>
      <c r="J21" s="3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242" x14ac:dyDescent="0.2">
      <c r="A22" s="6"/>
      <c r="B22" s="5"/>
      <c r="C22" s="5"/>
      <c r="D22" s="73"/>
      <c r="E22" s="106"/>
      <c r="F22" s="107"/>
      <c r="G22" s="107"/>
      <c r="H22" s="6"/>
      <c r="I22" s="82"/>
      <c r="J22" s="8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</row>
    <row r="23" spans="1:242" ht="15.75" x14ac:dyDescent="0.25">
      <c r="A23" s="6" t="s">
        <v>42</v>
      </c>
      <c r="B23" s="5">
        <v>23.6</v>
      </c>
      <c r="C23" s="5">
        <v>89.8</v>
      </c>
      <c r="D23" s="73"/>
      <c r="E23" s="106"/>
      <c r="F23" s="107"/>
      <c r="G23" s="107"/>
      <c r="H23" s="6"/>
      <c r="I23" s="3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</row>
    <row r="24" spans="1:242" x14ac:dyDescent="0.2">
      <c r="A24" s="6"/>
      <c r="B24" s="5"/>
      <c r="C24" s="5"/>
      <c r="D24" s="73"/>
      <c r="E24" s="106"/>
      <c r="F24" s="107"/>
      <c r="G24" s="107"/>
      <c r="H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</row>
    <row r="25" spans="1:242" ht="16.5" thickBot="1" x14ac:dyDescent="0.3">
      <c r="A25" s="84" t="s">
        <v>8</v>
      </c>
      <c r="B25" s="74">
        <v>98.698576000000514</v>
      </c>
      <c r="C25" s="74">
        <v>283.86463338999874</v>
      </c>
      <c r="D25" s="74">
        <v>79.976617775916338</v>
      </c>
      <c r="E25" s="112">
        <v>86.9</v>
      </c>
      <c r="F25" s="113">
        <f>63.5318508637997-22.4</f>
        <v>41.131850863799698</v>
      </c>
      <c r="G25" s="113">
        <f>57.5797953850836-22.4</f>
        <v>35.179795385083601</v>
      </c>
      <c r="H25" s="6"/>
      <c r="I25" s="3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</row>
    <row r="26" spans="1:242" x14ac:dyDescent="0.2">
      <c r="A26" s="2"/>
      <c r="B26" s="2"/>
      <c r="C26" s="2"/>
      <c r="D26" s="2"/>
      <c r="E26" s="21"/>
      <c r="H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</row>
    <row r="27" spans="1:242" ht="15.75" x14ac:dyDescent="0.25">
      <c r="A27" s="94" t="s">
        <v>52</v>
      </c>
      <c r="B27" s="2"/>
      <c r="C27" s="2"/>
      <c r="D27" s="2"/>
      <c r="E27" s="21"/>
      <c r="F27" s="30">
        <v>56.3</v>
      </c>
      <c r="G27" s="30">
        <v>46.6</v>
      </c>
      <c r="H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</row>
    <row r="28" spans="1:242" x14ac:dyDescent="0.2">
      <c r="A28" s="95" t="s">
        <v>51</v>
      </c>
      <c r="B28" s="2"/>
      <c r="C28" s="2"/>
      <c r="D28" s="2"/>
      <c r="E28" s="28">
        <v>86.9</v>
      </c>
      <c r="F28" s="114">
        <f>F27+F25</f>
        <v>97.431850863799696</v>
      </c>
      <c r="G28" s="114">
        <f>G27+G25</f>
        <v>81.779795385083602</v>
      </c>
      <c r="H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pans="1:242" x14ac:dyDescent="0.2">
      <c r="A29" s="2"/>
      <c r="B29" s="2"/>
      <c r="C29" s="2"/>
      <c r="D29" s="2"/>
      <c r="E29" s="21"/>
      <c r="H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</row>
    <row r="30" spans="1:242" ht="15.75" customHeight="1" x14ac:dyDescent="0.25">
      <c r="A30" s="30" t="s">
        <v>26</v>
      </c>
      <c r="B30" s="43">
        <v>3.5999999999999997E-2</v>
      </c>
      <c r="C30" s="43">
        <v>5.0584702021629457E-2</v>
      </c>
      <c r="D30" s="43">
        <v>1.6627890499190778E-2</v>
      </c>
      <c r="E30" s="43">
        <v>4.8235141007733073E-2</v>
      </c>
      <c r="F30" s="43">
        <v>1.9601118026573827E-2</v>
      </c>
      <c r="G30" s="43">
        <v>2.5406448671611681E-2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pans="1:242" ht="14.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pans="1:242" ht="16.5" customHeight="1" x14ac:dyDescent="0.25">
      <c r="A32" s="30" t="s">
        <v>25</v>
      </c>
      <c r="B32" s="43">
        <v>2.4E-2</v>
      </c>
      <c r="C32" s="43">
        <v>2.9445475607776439E-2</v>
      </c>
      <c r="D32" s="43">
        <v>3.3085782927992469E-2</v>
      </c>
      <c r="E32" s="43">
        <v>4.8500000000000001E-2</v>
      </c>
      <c r="F32" s="43">
        <v>2.6211379730662676E-2</v>
      </c>
      <c r="G32" s="43">
        <v>2.6316514177699091E-2</v>
      </c>
      <c r="H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</row>
    <row r="33" spans="1:242" ht="14.1" customHeight="1" x14ac:dyDescent="0.25">
      <c r="A33" s="1" t="s">
        <v>63</v>
      </c>
      <c r="B33" s="43">
        <v>4.8000000000000001E-2</v>
      </c>
      <c r="C33" s="43">
        <v>3.6999999999999998E-2</v>
      </c>
      <c r="D33" s="39">
        <v>2.5999999999999999E-2</v>
      </c>
      <c r="E33" s="43">
        <v>2.75E-2</v>
      </c>
      <c r="F33" s="43"/>
      <c r="G33" s="4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</row>
    <row r="34" spans="1:242" ht="14.1" customHeight="1" x14ac:dyDescent="0.25">
      <c r="B34" s="12"/>
      <c r="C34" s="12"/>
      <c r="D34" s="57"/>
      <c r="E34" s="43"/>
      <c r="F34" s="43"/>
      <c r="G34" s="4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</row>
    <row r="35" spans="1:242" ht="18" customHeight="1" x14ac:dyDescent="0.25">
      <c r="A35" s="30" t="s">
        <v>40</v>
      </c>
      <c r="B35" s="30">
        <v>1.5296849083962505</v>
      </c>
      <c r="C35" s="30">
        <v>4.1876589995923386</v>
      </c>
      <c r="D35" s="30">
        <v>1.1605424653660259</v>
      </c>
      <c r="E35" s="30">
        <v>1.2</v>
      </c>
      <c r="F35" s="30">
        <v>0.6</v>
      </c>
      <c r="G35" s="30">
        <v>0.5</v>
      </c>
      <c r="H35" s="6"/>
      <c r="I35" s="30" t="s">
        <v>41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</row>
    <row r="36" spans="1:242" ht="14.25" customHeight="1" x14ac:dyDescent="0.25">
      <c r="A36" s="1" t="s">
        <v>54</v>
      </c>
      <c r="B36" s="12"/>
      <c r="C36" s="12"/>
      <c r="D36" s="57"/>
      <c r="E36" s="96">
        <v>1.2</v>
      </c>
      <c r="F36" s="96">
        <v>1.3</v>
      </c>
      <c r="G36" s="96">
        <v>1.1000000000000001</v>
      </c>
      <c r="H36" s="85"/>
      <c r="I36" s="28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</row>
    <row r="37" spans="1:242" ht="14.1" customHeight="1" x14ac:dyDescent="0.2"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</row>
    <row r="38" spans="1:242" s="31" customFormat="1" ht="15.75" x14ac:dyDescent="0.25">
      <c r="A38" s="31" t="s">
        <v>24</v>
      </c>
      <c r="B38" s="31">
        <v>620</v>
      </c>
      <c r="C38" s="31">
        <v>419</v>
      </c>
      <c r="D38" s="31">
        <v>650</v>
      </c>
      <c r="E38" s="85">
        <f>E25/0.2</f>
        <v>434.5</v>
      </c>
      <c r="F38" s="85">
        <f t="shared" ref="F38:G38" si="0">F25/0.2</f>
        <v>205.65925431899848</v>
      </c>
      <c r="G38" s="85">
        <f t="shared" si="0"/>
        <v>175.898976925418</v>
      </c>
      <c r="H38" s="28"/>
      <c r="I38" s="41" t="s">
        <v>44</v>
      </c>
      <c r="J38" s="28"/>
    </row>
    <row r="39" spans="1:242" ht="13.5" customHeight="1" x14ac:dyDescent="0.25">
      <c r="A39" s="21"/>
      <c r="B39" s="6"/>
      <c r="C39" s="6"/>
      <c r="D39" s="6"/>
      <c r="E39" s="19"/>
      <c r="F39" s="19"/>
      <c r="G39" s="19"/>
      <c r="H39" s="31"/>
      <c r="I39" s="31" t="s">
        <v>55</v>
      </c>
      <c r="J39" s="3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</row>
    <row r="40" spans="1:242" ht="14.1" customHeight="1" x14ac:dyDescent="0.2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</row>
    <row r="41" spans="1:242" ht="14.1" customHeight="1" x14ac:dyDescent="0.2">
      <c r="A41" s="2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</row>
    <row r="42" spans="1:242" ht="14.1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</row>
    <row r="43" spans="1:24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</row>
    <row r="44" spans="1:24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</row>
    <row r="45" spans="1:24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</row>
    <row r="46" spans="1:24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</row>
    <row r="47" spans="1:24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</row>
    <row r="48" spans="1:242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</row>
    <row r="49" spans="1:24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</row>
    <row r="50" spans="1:242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</row>
    <row r="51" spans="1:24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1:242" x14ac:dyDescent="0.2">
      <c r="A52" s="2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1:242" s="6" customFormat="1" x14ac:dyDescent="0.2"/>
    <row r="54" spans="1:242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1:242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1:242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</row>
    <row r="57" spans="1:242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</row>
    <row r="58" spans="1:242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</row>
    <row r="59" spans="1:242" x14ac:dyDescent="0.2">
      <c r="A59" s="6"/>
      <c r="B59" s="12"/>
      <c r="C59" s="12"/>
      <c r="D59" s="12"/>
      <c r="E59" s="12"/>
      <c r="F59" s="12"/>
      <c r="G59" s="1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</row>
    <row r="60" spans="1:242" s="6" customFormat="1" x14ac:dyDescent="0.2"/>
    <row r="61" spans="1:242" x14ac:dyDescent="0.2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</row>
    <row r="62" spans="1:242" s="6" customFormat="1" x14ac:dyDescent="0.2">
      <c r="A62" s="2"/>
    </row>
    <row r="63" spans="1:242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</row>
    <row r="64" spans="1:242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</row>
    <row r="65" spans="1:242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</row>
    <row r="66" spans="1:242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</row>
    <row r="67" spans="1:242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</row>
    <row r="68" spans="1:242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</row>
    <row r="69" spans="1:242" x14ac:dyDescent="0.2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</row>
    <row r="70" spans="1:242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</row>
    <row r="71" spans="1:242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</row>
    <row r="72" spans="1:242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</row>
    <row r="73" spans="1:242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</row>
    <row r="74" spans="1:242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</row>
    <row r="75" spans="1:242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</row>
    <row r="76" spans="1:242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</row>
    <row r="77" spans="1:242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</row>
    <row r="78" spans="1:242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</row>
    <row r="79" spans="1:242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</row>
    <row r="80" spans="1:242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</row>
    <row r="81" spans="1:242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</row>
    <row r="82" spans="1:242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</row>
    <row r="83" spans="1:242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</row>
    <row r="84" spans="1:242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</row>
    <row r="85" spans="1:242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</row>
    <row r="86" spans="1:242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</row>
    <row r="87" spans="1:242" x14ac:dyDescent="0.2">
      <c r="A87" s="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</row>
    <row r="88" spans="1:242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</row>
    <row r="89" spans="1:242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</row>
    <row r="90" spans="1:242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</row>
    <row r="91" spans="1:242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</row>
    <row r="92" spans="1:242" x14ac:dyDescent="0.2">
      <c r="A92" s="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</row>
    <row r="93" spans="1:242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</row>
    <row r="94" spans="1:242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</row>
    <row r="95" spans="1:242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</row>
    <row r="96" spans="1:242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</row>
    <row r="97" spans="1:242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</row>
    <row r="98" spans="1:242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</row>
    <row r="99" spans="1:242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</row>
    <row r="100" spans="1:242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</row>
    <row r="101" spans="1:242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</row>
    <row r="102" spans="1:242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</row>
    <row r="103" spans="1:242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</row>
    <row r="104" spans="1:242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</row>
    <row r="105" spans="1:242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</row>
    <row r="106" spans="1:242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  <row r="107" spans="1:242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</row>
    <row r="108" spans="1:242" x14ac:dyDescent="0.2">
      <c r="B108" s="26"/>
      <c r="C108" s="26"/>
      <c r="D108" s="2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</row>
    <row r="109" spans="1:242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</row>
    <row r="110" spans="1:242" x14ac:dyDescent="0.2">
      <c r="A110" s="29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</row>
    <row r="111" spans="1:242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</row>
    <row r="112" spans="1:242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</row>
    <row r="113" spans="1:242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</row>
    <row r="114" spans="1:242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</row>
    <row r="115" spans="1:242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</row>
    <row r="116" spans="1:242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</row>
    <row r="117" spans="1:242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</row>
    <row r="118" spans="1:242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</row>
    <row r="119" spans="1:242" x14ac:dyDescent="0.2">
      <c r="A119" s="2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</row>
    <row r="120" spans="1:242" s="6" customFormat="1" x14ac:dyDescent="0.2"/>
    <row r="121" spans="1:242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</row>
    <row r="122" spans="1:242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</row>
    <row r="123" spans="1:242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</row>
    <row r="124" spans="1:242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</row>
    <row r="125" spans="1:242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</row>
    <row r="126" spans="1:242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</row>
    <row r="127" spans="1:242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</row>
    <row r="128" spans="1:242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</row>
    <row r="129" spans="1:242" s="6" customFormat="1" x14ac:dyDescent="0.2"/>
    <row r="130" spans="1:242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</row>
    <row r="131" spans="1:242" s="6" customFormat="1" x14ac:dyDescent="0.2"/>
    <row r="132" spans="1:242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</row>
    <row r="133" spans="1:242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</row>
    <row r="134" spans="1:242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</row>
    <row r="135" spans="1:242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</row>
    <row r="136" spans="1:242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</row>
    <row r="137" spans="1:242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</row>
    <row r="138" spans="1:242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</row>
    <row r="139" spans="1:242" s="6" customFormat="1" x14ac:dyDescent="0.2"/>
    <row r="140" spans="1:242" s="6" customFormat="1" x14ac:dyDescent="0.2"/>
    <row r="141" spans="1:242" s="6" customFormat="1" x14ac:dyDescent="0.2"/>
    <row r="142" spans="1:242" s="6" customFormat="1" x14ac:dyDescent="0.2"/>
    <row r="143" spans="1:242" s="6" customFormat="1" x14ac:dyDescent="0.2"/>
    <row r="144" spans="1:242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pans="1:7" s="6" customFormat="1" x14ac:dyDescent="0.2"/>
    <row r="178" spans="1:7" s="6" customFormat="1" x14ac:dyDescent="0.2"/>
    <row r="179" spans="1:7" s="6" customFormat="1" x14ac:dyDescent="0.2"/>
    <row r="180" spans="1:7" s="6" customFormat="1" x14ac:dyDescent="0.2"/>
    <row r="181" spans="1:7" s="6" customFormat="1" x14ac:dyDescent="0.2"/>
    <row r="182" spans="1:7" s="6" customFormat="1" x14ac:dyDescent="0.2"/>
    <row r="183" spans="1:7" s="6" customFormat="1" x14ac:dyDescent="0.2"/>
    <row r="184" spans="1:7" s="6" customFormat="1" x14ac:dyDescent="0.2"/>
    <row r="185" spans="1:7" s="6" customFormat="1" x14ac:dyDescent="0.2"/>
    <row r="186" spans="1:7" s="6" customFormat="1" x14ac:dyDescent="0.2"/>
    <row r="187" spans="1:7" s="6" customFormat="1" x14ac:dyDescent="0.2">
      <c r="A187" s="1"/>
      <c r="B187" s="1"/>
      <c r="C187" s="1"/>
      <c r="D187" s="1"/>
      <c r="E187" s="1"/>
      <c r="F187" s="1"/>
      <c r="G187" s="1"/>
    </row>
    <row r="188" spans="1:7" s="6" customFormat="1" x14ac:dyDescent="0.2">
      <c r="A188" s="1"/>
      <c r="B188" s="1"/>
      <c r="C188" s="1"/>
      <c r="D188" s="1"/>
      <c r="E188" s="1"/>
      <c r="F188" s="1"/>
      <c r="G188" s="1"/>
    </row>
  </sheetData>
  <printOptions horizontalCentered="1"/>
  <pageMargins left="0.27638888888888891" right="0.59027777777777779" top="0.37291666666666667" bottom="0.40833333333333333" header="0" footer="0"/>
  <pageSetup paperSize="9" scale="78" orientation="landscape" horizontalDpi="1200" verticalDpi="1200" r:id="rId1"/>
  <headerFooter alignWithMargins="0">
    <oddHeader>&amp;L
&amp;C&amp;D</oddHeader>
    <oddFooter>&amp;L&amp;T&amp;C&amp;F&amp;HKlkEko/RC</oddFooter>
  </headerFooter>
  <rowBreaks count="1" manualBreakCount="1">
    <brk id="40" max="241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54"/>
  <sheetViews>
    <sheetView view="pageBreakPreview" zoomScale="80" zoomScaleNormal="59" zoomScaleSheetLayoutView="80" workbookViewId="0">
      <selection activeCell="E37" sqref="E37"/>
    </sheetView>
  </sheetViews>
  <sheetFormatPr defaultColWidth="8.88671875" defaultRowHeight="15" x14ac:dyDescent="0.2"/>
  <cols>
    <col min="1" max="1" width="2.88671875" style="10" customWidth="1"/>
    <col min="2" max="2" width="34.109375" style="10" customWidth="1"/>
    <col min="3" max="3" width="13.5546875" style="10" customWidth="1"/>
    <col min="4" max="4" width="10.109375" style="10" customWidth="1"/>
    <col min="5" max="5" width="12.5546875" style="10" customWidth="1"/>
    <col min="6" max="6" width="11.77734375" style="10" customWidth="1"/>
    <col min="7" max="7" width="10.44140625" style="10" customWidth="1"/>
    <col min="8" max="8" width="8.88671875" style="10"/>
    <col min="9" max="9" width="10.109375" style="10" bestFit="1" customWidth="1"/>
    <col min="10" max="10" width="9.77734375" style="10" bestFit="1" customWidth="1"/>
    <col min="11" max="11" width="10.44140625" style="10" bestFit="1" customWidth="1"/>
    <col min="12" max="12" width="9.21875" style="10" customWidth="1"/>
    <col min="13" max="13" width="10.44140625" style="10" bestFit="1" customWidth="1"/>
    <col min="14" max="14" width="8.88671875" style="10"/>
    <col min="15" max="15" width="13.77734375" style="10" customWidth="1"/>
    <col min="16" max="16384" width="8.88671875" style="10"/>
  </cols>
  <sheetData>
    <row r="1" spans="2:25" ht="18.75" x14ac:dyDescent="0.3">
      <c r="B1" s="9" t="s">
        <v>56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x14ac:dyDescent="0.2">
      <c r="B2" s="1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5" ht="15.75" x14ac:dyDescent="0.25">
      <c r="B3" s="47" t="s">
        <v>16</v>
      </c>
      <c r="C3" s="97" t="s">
        <v>61</v>
      </c>
      <c r="D3" s="87"/>
      <c r="E3" s="67"/>
      <c r="F3" s="48"/>
      <c r="G3" s="3"/>
      <c r="H3" s="3"/>
      <c r="I3" s="3"/>
      <c r="J3" s="3"/>
      <c r="K3" s="3"/>
      <c r="L3" s="3"/>
      <c r="M3" s="3"/>
      <c r="N3" s="3"/>
      <c r="O3" s="3"/>
    </row>
    <row r="4" spans="2:25" ht="15.75" x14ac:dyDescent="0.25">
      <c r="B4" s="62" t="s">
        <v>17</v>
      </c>
      <c r="C4" s="68" t="s">
        <v>57</v>
      </c>
      <c r="D4" s="88" t="s">
        <v>58</v>
      </c>
      <c r="E4" s="68" t="s">
        <v>23</v>
      </c>
      <c r="F4" s="69" t="s">
        <v>59</v>
      </c>
      <c r="G4" s="13"/>
      <c r="H4" s="13"/>
      <c r="I4" s="13"/>
      <c r="J4" s="13"/>
      <c r="K4" s="13"/>
      <c r="L4" s="13"/>
      <c r="M4" s="13"/>
      <c r="N4" s="13"/>
      <c r="O4" s="13"/>
    </row>
    <row r="5" spans="2:25" ht="15.75" x14ac:dyDescent="0.25">
      <c r="B5" s="51"/>
      <c r="C5" s="55"/>
      <c r="D5" s="81"/>
      <c r="E5" s="4"/>
      <c r="F5" s="52"/>
      <c r="G5" s="3"/>
      <c r="H5" s="3"/>
      <c r="I5" s="3"/>
      <c r="J5" s="3"/>
      <c r="K5" s="3"/>
      <c r="L5" s="3"/>
      <c r="M5" s="3"/>
      <c r="N5" s="3"/>
      <c r="O5" s="3"/>
    </row>
    <row r="6" spans="2:25" x14ac:dyDescent="0.2">
      <c r="B6" s="49" t="s">
        <v>18</v>
      </c>
      <c r="C6" s="91">
        <v>15600</v>
      </c>
      <c r="D6" s="44"/>
      <c r="E6" s="14">
        <v>250</v>
      </c>
      <c r="F6" s="50">
        <v>15850</v>
      </c>
      <c r="G6" s="13"/>
      <c r="H6" s="13"/>
      <c r="I6" s="13"/>
      <c r="J6" s="13"/>
      <c r="K6" s="13"/>
      <c r="L6" s="13"/>
      <c r="M6" s="13"/>
      <c r="N6" s="13"/>
      <c r="O6" s="13"/>
    </row>
    <row r="7" spans="2:25" x14ac:dyDescent="0.2">
      <c r="B7" s="51" t="s">
        <v>38</v>
      </c>
      <c r="C7" s="92">
        <v>6050</v>
      </c>
      <c r="D7" s="20"/>
      <c r="E7" s="4">
        <v>150</v>
      </c>
      <c r="F7" s="52">
        <v>6200</v>
      </c>
      <c r="G7" s="3"/>
      <c r="H7" s="3"/>
      <c r="I7" s="3"/>
      <c r="J7" s="3"/>
      <c r="K7" s="3"/>
      <c r="L7" s="3"/>
      <c r="M7" s="3"/>
      <c r="N7" s="3"/>
      <c r="O7" s="3"/>
    </row>
    <row r="8" spans="2:25" x14ac:dyDescent="0.2">
      <c r="B8" s="49" t="s">
        <v>19</v>
      </c>
      <c r="C8" s="91"/>
      <c r="D8" s="44"/>
      <c r="E8" s="14"/>
      <c r="F8" s="50"/>
      <c r="G8" s="13"/>
      <c r="H8" s="13"/>
      <c r="I8" s="13"/>
      <c r="J8" s="13"/>
      <c r="K8" s="13"/>
      <c r="L8" s="13"/>
      <c r="M8" s="13"/>
      <c r="N8" s="13"/>
      <c r="O8" s="13"/>
    </row>
    <row r="9" spans="2:25" x14ac:dyDescent="0.2">
      <c r="B9" s="77" t="s">
        <v>47</v>
      </c>
      <c r="C9" s="93">
        <v>127400</v>
      </c>
      <c r="D9" s="78">
        <v>5000</v>
      </c>
      <c r="E9" s="79">
        <v>2550</v>
      </c>
      <c r="F9" s="52">
        <v>134950</v>
      </c>
      <c r="G9" s="3"/>
      <c r="H9" s="3"/>
      <c r="I9" s="3"/>
      <c r="J9" s="3"/>
      <c r="K9" s="3"/>
      <c r="L9" s="3"/>
      <c r="M9" s="3"/>
      <c r="N9" s="3"/>
      <c r="O9" s="3"/>
    </row>
    <row r="10" spans="2:25" x14ac:dyDescent="0.2">
      <c r="B10" s="60" t="s">
        <v>31</v>
      </c>
      <c r="C10" s="91">
        <v>124300</v>
      </c>
      <c r="D10" s="44"/>
      <c r="E10" s="14">
        <v>1750</v>
      </c>
      <c r="F10" s="50">
        <v>126050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2:25" x14ac:dyDescent="0.2">
      <c r="B11" s="80" t="s">
        <v>20</v>
      </c>
      <c r="C11" s="93">
        <v>1100</v>
      </c>
      <c r="D11" s="78"/>
      <c r="E11" s="79">
        <v>5600</v>
      </c>
      <c r="F11" s="52">
        <v>6700</v>
      </c>
      <c r="G11" s="3"/>
      <c r="H11" s="3"/>
      <c r="I11" s="3"/>
      <c r="J11" s="3"/>
      <c r="K11" s="3"/>
      <c r="L11" s="3"/>
      <c r="M11" s="3"/>
      <c r="N11" s="3"/>
      <c r="O11" s="3"/>
    </row>
    <row r="12" spans="2:25" x14ac:dyDescent="0.2">
      <c r="B12" s="60" t="s">
        <v>27</v>
      </c>
      <c r="C12" s="91">
        <v>9000</v>
      </c>
      <c r="D12" s="44"/>
      <c r="E12" s="14">
        <v>200</v>
      </c>
      <c r="F12" s="50">
        <v>9200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2:25" x14ac:dyDescent="0.2">
      <c r="B13" s="80" t="s">
        <v>15</v>
      </c>
      <c r="C13" s="93">
        <v>38400</v>
      </c>
      <c r="D13" s="78"/>
      <c r="E13" s="79">
        <v>550</v>
      </c>
      <c r="F13" s="52">
        <v>38950</v>
      </c>
      <c r="G13" s="3"/>
      <c r="H13" s="3"/>
      <c r="I13" s="3"/>
      <c r="J13" s="3"/>
      <c r="K13" s="3"/>
      <c r="L13" s="3"/>
      <c r="M13" s="3"/>
      <c r="N13" s="3"/>
      <c r="O13" s="3"/>
    </row>
    <row r="14" spans="2:25" x14ac:dyDescent="0.2">
      <c r="B14" s="60" t="s">
        <v>32</v>
      </c>
      <c r="C14" s="91"/>
      <c r="D14" s="44"/>
      <c r="E14" s="14"/>
      <c r="F14" s="50"/>
      <c r="G14" s="13"/>
      <c r="H14" s="13"/>
      <c r="I14" s="13"/>
      <c r="J14" s="13"/>
      <c r="K14" s="13"/>
      <c r="L14" s="13"/>
      <c r="M14" s="13"/>
      <c r="N14" s="13"/>
      <c r="O14" s="13"/>
    </row>
    <row r="15" spans="2:25" x14ac:dyDescent="0.2">
      <c r="B15" s="80" t="s">
        <v>30</v>
      </c>
      <c r="C15" s="93">
        <v>226500</v>
      </c>
      <c r="D15" s="78">
        <v>2600</v>
      </c>
      <c r="E15" s="79">
        <v>4750</v>
      </c>
      <c r="F15" s="52">
        <v>233850</v>
      </c>
      <c r="G15" s="3"/>
      <c r="H15" s="3"/>
      <c r="I15" s="3"/>
      <c r="J15" s="3"/>
      <c r="K15" s="3"/>
      <c r="L15" s="3"/>
      <c r="M15" s="3"/>
      <c r="N15" s="3"/>
      <c r="O15" s="3"/>
    </row>
    <row r="16" spans="2:25" x14ac:dyDescent="0.2">
      <c r="B16" s="60" t="s">
        <v>28</v>
      </c>
      <c r="C16" s="91">
        <v>44150</v>
      </c>
      <c r="D16" s="44"/>
      <c r="E16" s="14">
        <v>650</v>
      </c>
      <c r="F16" s="50">
        <v>44800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">
      <c r="B17" s="80" t="s">
        <v>21</v>
      </c>
      <c r="C17" s="93">
        <v>0</v>
      </c>
      <c r="D17" s="78"/>
      <c r="E17" s="79">
        <v>0</v>
      </c>
      <c r="F17" s="52">
        <v>0</v>
      </c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">
      <c r="B18" s="49" t="s">
        <v>33</v>
      </c>
      <c r="C18" s="91">
        <v>23600</v>
      </c>
      <c r="D18" s="44"/>
      <c r="E18" s="14">
        <v>500</v>
      </c>
      <c r="F18" s="50">
        <v>24100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">
      <c r="B19" s="80" t="s">
        <v>37</v>
      </c>
      <c r="C19" s="93"/>
      <c r="D19" s="78"/>
      <c r="E19" s="79"/>
      <c r="F19" s="52"/>
      <c r="G19" s="13"/>
      <c r="H19" s="15"/>
      <c r="I19" s="13"/>
      <c r="J19" s="13"/>
      <c r="K19" s="3"/>
      <c r="L19" s="3"/>
      <c r="M19" s="3"/>
      <c r="N19" s="3"/>
      <c r="O19" s="3"/>
    </row>
    <row r="20" spans="2:15" x14ac:dyDescent="0.2">
      <c r="B20" s="49" t="s">
        <v>39</v>
      </c>
      <c r="C20" s="91">
        <v>158200</v>
      </c>
      <c r="D20" s="44"/>
      <c r="E20" s="60">
        <v>4350</v>
      </c>
      <c r="F20" s="50">
        <v>162550</v>
      </c>
      <c r="G20" s="3"/>
      <c r="H20" s="3"/>
      <c r="I20" s="3"/>
      <c r="J20" s="3"/>
      <c r="K20" s="13"/>
      <c r="L20" s="13"/>
      <c r="M20" s="13"/>
      <c r="N20" s="13"/>
      <c r="O20" s="13"/>
    </row>
    <row r="21" spans="2:15" x14ac:dyDescent="0.2">
      <c r="B21" s="53" t="s">
        <v>29</v>
      </c>
      <c r="C21" s="92">
        <v>77150</v>
      </c>
      <c r="D21" s="20"/>
      <c r="E21" s="51">
        <v>1250</v>
      </c>
      <c r="F21" s="52">
        <v>78400</v>
      </c>
      <c r="L21" s="3"/>
      <c r="M21" s="3"/>
      <c r="N21" s="3"/>
      <c r="O21" s="3"/>
    </row>
    <row r="22" spans="2:15" x14ac:dyDescent="0.2">
      <c r="B22" s="49" t="s">
        <v>34</v>
      </c>
      <c r="C22" s="91">
        <v>28350</v>
      </c>
      <c r="D22" s="44"/>
      <c r="E22" s="60">
        <v>600</v>
      </c>
      <c r="F22" s="50">
        <v>28950</v>
      </c>
      <c r="L22" s="13"/>
      <c r="M22" s="13"/>
      <c r="N22" s="13"/>
      <c r="O22" s="13"/>
    </row>
    <row r="23" spans="2:15" x14ac:dyDescent="0.2">
      <c r="B23" s="80" t="s">
        <v>22</v>
      </c>
      <c r="C23" s="93">
        <v>190000</v>
      </c>
      <c r="D23" s="78">
        <v>107</v>
      </c>
      <c r="E23" s="77">
        <v>3550</v>
      </c>
      <c r="F23" s="52">
        <v>193650</v>
      </c>
      <c r="L23" s="3"/>
      <c r="M23" s="3"/>
      <c r="N23" s="3"/>
      <c r="O23" s="3"/>
    </row>
    <row r="24" spans="2:15" x14ac:dyDescent="0.2">
      <c r="B24" s="86" t="s">
        <v>50</v>
      </c>
      <c r="C24" s="91">
        <v>571750</v>
      </c>
      <c r="D24" s="44">
        <v>13392</v>
      </c>
      <c r="E24" s="60">
        <v>17275</v>
      </c>
      <c r="F24" s="50">
        <v>602400</v>
      </c>
      <c r="L24" s="13"/>
      <c r="M24" s="13"/>
      <c r="N24" s="13"/>
      <c r="O24" s="13"/>
    </row>
    <row r="25" spans="2:15" x14ac:dyDescent="0.2">
      <c r="B25" s="53" t="s">
        <v>36</v>
      </c>
      <c r="C25" s="92">
        <v>239950</v>
      </c>
      <c r="D25" s="20"/>
      <c r="E25" s="51">
        <v>4608</v>
      </c>
      <c r="F25" s="52">
        <v>244550</v>
      </c>
      <c r="L25" s="13"/>
      <c r="M25" s="13"/>
      <c r="N25" s="13"/>
      <c r="O25" s="13"/>
    </row>
    <row r="26" spans="2:15" x14ac:dyDescent="0.2">
      <c r="B26" s="49" t="s">
        <v>35</v>
      </c>
      <c r="C26" s="91">
        <v>721800</v>
      </c>
      <c r="D26" s="44">
        <v>7854</v>
      </c>
      <c r="E26" s="60">
        <v>14385</v>
      </c>
      <c r="F26" s="50">
        <v>744050</v>
      </c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2">
      <c r="B27" s="51" t="s">
        <v>45</v>
      </c>
      <c r="C27" s="92">
        <v>804350</v>
      </c>
      <c r="D27" s="20">
        <v>1524</v>
      </c>
      <c r="E27" s="51">
        <v>9100</v>
      </c>
      <c r="F27" s="52">
        <v>815000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">
      <c r="B28" s="49" t="s">
        <v>46</v>
      </c>
      <c r="C28" s="91">
        <v>1563700</v>
      </c>
      <c r="D28" s="44">
        <v>23940</v>
      </c>
      <c r="E28" s="60">
        <v>48260</v>
      </c>
      <c r="F28" s="99">
        <f>1635900+22400</f>
        <v>1658300</v>
      </c>
      <c r="G28" s="3"/>
      <c r="H28" s="3"/>
      <c r="I28" s="3"/>
      <c r="J28" s="3"/>
      <c r="K28" s="3"/>
      <c r="L28" s="3"/>
      <c r="M28" s="3"/>
      <c r="N28" s="3"/>
      <c r="O28" s="3"/>
    </row>
    <row r="29" spans="2:15" ht="15" customHeight="1" x14ac:dyDescent="0.2">
      <c r="B29" s="51" t="s">
        <v>48</v>
      </c>
      <c r="C29" s="92">
        <v>329950</v>
      </c>
      <c r="D29" s="20">
        <v>6000</v>
      </c>
      <c r="E29" s="51">
        <v>6668</v>
      </c>
      <c r="F29" s="52">
        <v>342600</v>
      </c>
      <c r="G29" s="16"/>
      <c r="H29" s="16"/>
      <c r="I29" s="16"/>
      <c r="J29" s="16"/>
      <c r="K29" s="13"/>
      <c r="L29" s="13"/>
      <c r="M29" s="13"/>
      <c r="N29" s="13"/>
      <c r="O29" s="13"/>
    </row>
    <row r="30" spans="2:15" ht="16.5" customHeight="1" x14ac:dyDescent="0.2">
      <c r="B30" s="49" t="s">
        <v>49</v>
      </c>
      <c r="C30" s="91">
        <v>1424500</v>
      </c>
      <c r="D30" s="44">
        <v>-2367</v>
      </c>
      <c r="E30" s="60">
        <v>36755</v>
      </c>
      <c r="F30" s="50">
        <v>1458900</v>
      </c>
      <c r="G30" s="13"/>
      <c r="H30" s="3"/>
      <c r="I30" s="3"/>
      <c r="J30" s="7"/>
      <c r="K30" s="3"/>
      <c r="L30" s="3"/>
      <c r="M30" s="3"/>
      <c r="N30" s="3"/>
      <c r="O30" s="3"/>
    </row>
    <row r="31" spans="2:15" x14ac:dyDescent="0.2">
      <c r="B31" s="53"/>
      <c r="C31" s="54"/>
      <c r="D31" s="20"/>
      <c r="E31" s="51"/>
      <c r="F31" s="54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15.75" x14ac:dyDescent="0.25">
      <c r="B32" s="62" t="s">
        <v>10</v>
      </c>
      <c r="C32" s="65">
        <v>6725800</v>
      </c>
      <c r="D32" s="89">
        <v>58050</v>
      </c>
      <c r="E32" s="63">
        <f>163751+22400</f>
        <v>186151</v>
      </c>
      <c r="F32" s="100">
        <f>6947600-22400</f>
        <v>6925200</v>
      </c>
      <c r="G32" s="3"/>
      <c r="H32" s="3"/>
      <c r="I32" s="3"/>
      <c r="J32" s="6"/>
      <c r="K32" s="3"/>
      <c r="L32" s="3"/>
      <c r="M32" s="3"/>
      <c r="N32" s="3"/>
      <c r="O32" s="3"/>
    </row>
    <row r="33" spans="2:15" x14ac:dyDescent="0.2">
      <c r="B33" s="53" t="s">
        <v>11</v>
      </c>
      <c r="C33" s="54">
        <v>-218574</v>
      </c>
      <c r="D33" s="20"/>
      <c r="E33" s="51"/>
      <c r="F33" s="54">
        <v>-204217.29526523681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">
      <c r="B34" s="59" t="s">
        <v>10</v>
      </c>
      <c r="C34" s="66">
        <v>6507226</v>
      </c>
      <c r="D34" s="90"/>
      <c r="E34" s="61">
        <v>163751</v>
      </c>
      <c r="F34" s="101">
        <f>6743382.70473476-22400</f>
        <v>6720982.7047347603</v>
      </c>
      <c r="G34" s="3"/>
      <c r="H34" s="3"/>
      <c r="I34" s="3"/>
      <c r="J34" s="6"/>
      <c r="K34" s="3"/>
      <c r="L34" s="3"/>
      <c r="M34" s="3"/>
      <c r="N34" s="3"/>
      <c r="O34" s="3"/>
    </row>
    <row r="35" spans="2:15" ht="15.75" x14ac:dyDescent="0.25">
      <c r="B35" s="45"/>
      <c r="C35" s="45"/>
      <c r="D35" s="45"/>
      <c r="E35" s="46"/>
      <c r="F35" s="42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15.75" x14ac:dyDescent="0.25">
      <c r="B36" s="10" t="s">
        <v>60</v>
      </c>
      <c r="E36" s="98"/>
      <c r="F36" s="102">
        <v>2.75E-2</v>
      </c>
      <c r="G36" s="3"/>
      <c r="H36" s="3"/>
      <c r="I36" s="3"/>
      <c r="J36" s="6"/>
      <c r="K36" s="3"/>
      <c r="L36" s="3"/>
      <c r="M36" s="3"/>
      <c r="N36" s="3"/>
      <c r="O36" s="3"/>
    </row>
    <row r="37" spans="2:15" ht="15.75" x14ac:dyDescent="0.25">
      <c r="F37" s="58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15.75" x14ac:dyDescent="0.25">
      <c r="B38" s="10" t="s">
        <v>62</v>
      </c>
      <c r="E38" s="103">
        <f>21200+5600</f>
        <v>26800</v>
      </c>
      <c r="F38" s="102">
        <v>3.9350690979311201E-3</v>
      </c>
      <c r="G38" s="3"/>
      <c r="H38" s="3"/>
      <c r="I38" s="3"/>
      <c r="J38" s="3"/>
      <c r="K38" s="3"/>
      <c r="L38" s="3"/>
      <c r="M38" s="3"/>
      <c r="N38" s="3"/>
      <c r="O38" s="3"/>
    </row>
    <row r="40" spans="2:15" ht="15.75" x14ac:dyDescent="0.25">
      <c r="F40" s="58"/>
    </row>
    <row r="41" spans="2:15" ht="15.75" x14ac:dyDescent="0.25">
      <c r="F41" s="58"/>
    </row>
    <row r="45" spans="2:15" x14ac:dyDescent="0.2">
      <c r="C45" s="32"/>
      <c r="D45" s="32"/>
    </row>
    <row r="51" spans="3:6" x14ac:dyDescent="0.2">
      <c r="E51" s="18"/>
    </row>
    <row r="52" spans="3:6" x14ac:dyDescent="0.2">
      <c r="C52" s="18"/>
      <c r="E52" s="18"/>
      <c r="F52" s="18"/>
    </row>
    <row r="54" spans="3:6" x14ac:dyDescent="0.2">
      <c r="C54" s="18"/>
      <c r="D54" s="18"/>
    </row>
  </sheetData>
  <printOptions horizontalCentered="1"/>
  <pageMargins left="0.78740157480314965" right="0.78740157480314965" top="0.98425196850393704" bottom="0.98425196850393704" header="0.51181102362204722" footer="0.51181102362204722"/>
  <pageSetup scale="74" orientation="portrait" horizontalDpi="1200" verticalDpi="1200" r:id="rId1"/>
  <headerFooter alignWithMargins="0">
    <oddHeader>&amp;C&amp;D</oddHeader>
  </headerFooter>
  <colBreaks count="1" manualBreakCount="1">
    <brk id="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Resultat</vt:lpstr>
      <vt:lpstr>Drift</vt:lpstr>
      <vt:lpstr>RESULTAT</vt:lpstr>
      <vt:lpstr>Drift!Utskriftsområde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dpp03e5</dc:creator>
  <dc:description>Bokslut 2000, budget 2002</dc:description>
  <cp:lastModifiedBy>Andreas Exner</cp:lastModifiedBy>
  <cp:lastPrinted>2020-05-28T13:06:11Z</cp:lastPrinted>
  <dcterms:created xsi:type="dcterms:W3CDTF">2001-12-11T11:18:16Z</dcterms:created>
  <dcterms:modified xsi:type="dcterms:W3CDTF">2021-06-20T12:06:33Z</dcterms:modified>
</cp:coreProperties>
</file>